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mex.sharepoint.com/sites/CZCEMEXGoDeploymentTeam/Shared Documents/12 NÁVODY/"/>
    </mc:Choice>
  </mc:AlternateContent>
  <xr:revisionPtr revIDLastSave="0" documentId="8_{4FAD18B4-840A-434A-94A4-31E44225F795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Volně ložený cement" sheetId="1" r:id="rId1"/>
    <sheet name="Balený cement" sheetId="5" r:id="rId2"/>
    <sheet name="List3" sheetId="4" r:id="rId3"/>
    <sheet name="List1" sheetId="2" state="hidden" r:id="rId4"/>
  </sheets>
  <definedNames>
    <definedName name="_xlnm._FilterDatabase" localSheetId="2" hidden="1">List3!$D$1:$G$69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5" l="1"/>
  <c r="E20" i="5"/>
  <c r="E17" i="5"/>
  <c r="E14" i="5"/>
  <c r="E11" i="5"/>
  <c r="E19" i="1"/>
  <c r="E18" i="1"/>
  <c r="E17" i="1"/>
  <c r="E16" i="1"/>
  <c r="E15" i="1"/>
  <c r="E14" i="1"/>
  <c r="E13" i="1"/>
  <c r="E12" i="1"/>
  <c r="E11" i="1"/>
  <c r="E10" i="1"/>
  <c r="M25" i="5" l="1"/>
  <c r="J25" i="5"/>
  <c r="M24" i="5"/>
  <c r="J24" i="5"/>
  <c r="M23" i="5"/>
  <c r="L23" i="5"/>
  <c r="J23" i="5"/>
  <c r="N23" i="5" l="1"/>
  <c r="M22" i="5"/>
  <c r="J22" i="5"/>
  <c r="M21" i="5"/>
  <c r="J21" i="5"/>
  <c r="M20" i="5"/>
  <c r="L20" i="5"/>
  <c r="J20" i="5"/>
  <c r="M19" i="5"/>
  <c r="J19" i="5"/>
  <c r="M18" i="5"/>
  <c r="J18" i="5"/>
  <c r="M17" i="5"/>
  <c r="L17" i="5"/>
  <c r="J17" i="5"/>
  <c r="M16" i="5"/>
  <c r="J16" i="5"/>
  <c r="M15" i="5"/>
  <c r="J15" i="5"/>
  <c r="M14" i="5"/>
  <c r="L14" i="5"/>
  <c r="J14" i="5"/>
  <c r="L11" i="5"/>
  <c r="M13" i="5"/>
  <c r="M12" i="5"/>
  <c r="M11" i="5"/>
  <c r="N20" i="5" l="1"/>
  <c r="N11" i="5"/>
  <c r="N17" i="5"/>
  <c r="N14" i="5"/>
  <c r="J13" i="5"/>
  <c r="J12" i="5"/>
  <c r="J11" i="5"/>
  <c r="I11" i="1"/>
  <c r="I12" i="1"/>
  <c r="I13" i="1"/>
  <c r="I14" i="1"/>
  <c r="I15" i="1"/>
  <c r="I16" i="1"/>
  <c r="I17" i="1"/>
  <c r="I18" i="1"/>
  <c r="I19" i="1"/>
  <c r="I10" i="1"/>
  <c r="A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localoperator</author>
  </authors>
  <commentList>
    <comment ref="J8" authorId="0" shapeId="0" xr:uid="{38CF4215-97E2-4E06-B8FE-ABC407FD2F8B}">
      <text>
        <r>
          <rPr>
            <sz val="9"/>
            <color indexed="81"/>
            <rFont val="Tahoma"/>
            <family val="2"/>
            <charset val="238"/>
          </rPr>
          <t>Maximální množství v jedné dodávce:
- volně ložené cementy 30 t
- stabilizace 28 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localoperator</author>
  </authors>
  <commentList>
    <comment ref="L9" authorId="0" shapeId="0" xr:uid="{5729F53C-6797-4FAB-860E-345D78E00F64}">
      <text>
        <r>
          <rPr>
            <sz val="9"/>
            <color indexed="81"/>
            <rFont val="Tahoma"/>
            <family val="2"/>
            <charset val="238"/>
          </rPr>
          <t>V rámci jedné dodávky není možné objednat více než 17 palet.</t>
        </r>
      </text>
    </comment>
    <comment ref="N9" authorId="0" shapeId="0" xr:uid="{AF921B8F-E757-48D2-BCD1-3802888F2624}">
      <text>
        <r>
          <rPr>
            <sz val="9"/>
            <color indexed="81"/>
            <rFont val="Tahoma"/>
            <family val="2"/>
            <charset val="238"/>
          </rPr>
          <t>V rámci jedné dodávky není možné objednat více než 23,8 t.</t>
        </r>
      </text>
    </comment>
  </commentList>
</comments>
</file>

<file path=xl/sharedStrings.xml><?xml version="1.0" encoding="utf-8"?>
<sst xmlns="http://schemas.openxmlformats.org/spreadsheetml/2006/main" count="133" uniqueCount="59">
  <si>
    <t>S dopravou</t>
  </si>
  <si>
    <t>Bez dopravy</t>
  </si>
  <si>
    <t>Telefon:</t>
  </si>
  <si>
    <t>CEMEX Go - objednávky na VOLNĚ LOŽENÉ HMOTY</t>
  </si>
  <si>
    <t>Číslo zákazníka</t>
  </si>
  <si>
    <t>Místo doručení</t>
  </si>
  <si>
    <t>Poznámka zákazníka</t>
  </si>
  <si>
    <t>Objednané množství (t)</t>
  </si>
  <si>
    <t>Název materiálu</t>
  </si>
  <si>
    <t>Kód materiálu</t>
  </si>
  <si>
    <t>Materiál</t>
  </si>
  <si>
    <t>Č. materiálu</t>
  </si>
  <si>
    <t>Typ</t>
  </si>
  <si>
    <t>Distribuční místo</t>
  </si>
  <si>
    <t>Balený cement</t>
  </si>
  <si>
    <t>Prachovice</t>
  </si>
  <si>
    <t>Prachovice CEM I 42,5 R PAL bezchromat</t>
  </si>
  <si>
    <t>Prachovice CEM II/B-M 32,5R PAL bezchrom</t>
  </si>
  <si>
    <t>Prachovice Multimalt PAL</t>
  </si>
  <si>
    <t>CEM I 42,5 R Dětmarovice</t>
  </si>
  <si>
    <t>volně ložený</t>
  </si>
  <si>
    <t>Dětmarovice</t>
  </si>
  <si>
    <t>CEM II/B-S 32,5 R Dětmarovice</t>
  </si>
  <si>
    <t>CEM II/B-S 42,5 N Dětmarovice</t>
  </si>
  <si>
    <t>Mletá struska Dětmarovice</t>
  </si>
  <si>
    <t>CEM I 42,5 R (ra) VL</t>
  </si>
  <si>
    <t>CEM I 42,5 R (sc) VL</t>
  </si>
  <si>
    <t>CEM I 42,5 R VL</t>
  </si>
  <si>
    <t>CEM I 42,5 R VL bezchromatový</t>
  </si>
  <si>
    <t>CEM I 52,5 R VL bezchromatový</t>
  </si>
  <si>
    <t>CEM II/A-LL 42,5 R VL</t>
  </si>
  <si>
    <t>CEM II/A-LL 42,5 R VL bezchromatový</t>
  </si>
  <si>
    <t>CEM II/B-M (S-V-LL) 32,5R</t>
  </si>
  <si>
    <t>CEM II/B-S 32,5 R VL</t>
  </si>
  <si>
    <t>CEM III/B 32,5 N-SR  VL</t>
  </si>
  <si>
    <t>Georoad</t>
  </si>
  <si>
    <t>Geosol C 30</t>
  </si>
  <si>
    <t>Geosol C 50</t>
  </si>
  <si>
    <t>Geosol C 70</t>
  </si>
  <si>
    <t>CEMEX Go - objednávky na BALENÝ CEMENT</t>
  </si>
  <si>
    <t>Bez dopravy - Prachovice</t>
  </si>
  <si>
    <t>Bez dopravy - Dětmarovice</t>
  </si>
  <si>
    <t>Doprava</t>
  </si>
  <si>
    <t>Materiál 1</t>
  </si>
  <si>
    <t>Materiál 2</t>
  </si>
  <si>
    <t>Materiál 3</t>
  </si>
  <si>
    <t>Objednané množství (pal)</t>
  </si>
  <si>
    <t>Celkové objednané množství (pal/1 dodávka)</t>
  </si>
  <si>
    <t>Celkové objednané množství (t/1 dodávka)</t>
  </si>
  <si>
    <t>Dodávka</t>
  </si>
  <si>
    <r>
      <t xml:space="preserve">Zákazník
</t>
    </r>
    <r>
      <rPr>
        <sz val="10"/>
        <color theme="1"/>
        <rFont val="Calibri"/>
        <family val="2"/>
        <charset val="238"/>
        <scheme val="minor"/>
      </rPr>
      <t>(obchodní název)</t>
    </r>
  </si>
  <si>
    <r>
      <t xml:space="preserve">Objednávající
</t>
    </r>
    <r>
      <rPr>
        <sz val="10"/>
        <color theme="1"/>
        <rFont val="Calibri"/>
        <family val="2"/>
        <charset val="238"/>
        <scheme val="minor"/>
      </rPr>
      <t>(Jméno a příjmení)</t>
    </r>
  </si>
  <si>
    <t>Interní číslo objednávky zákazníka:</t>
  </si>
  <si>
    <t>CEM II/A-LL 32,5 R</t>
  </si>
  <si>
    <t>CEM I 42,5R bezchromat Dětmarovice</t>
  </si>
  <si>
    <r>
      <t xml:space="preserve">Požadované dodání </t>
    </r>
    <r>
      <rPr>
        <sz val="18"/>
        <color theme="0"/>
        <rFont val="Calibri"/>
        <family val="2"/>
        <charset val="238"/>
        <scheme val="minor"/>
      </rPr>
      <t xml:space="preserve">OD </t>
    </r>
  </si>
  <si>
    <r>
      <t xml:space="preserve">Požadované dodání </t>
    </r>
    <r>
      <rPr>
        <sz val="18"/>
        <color theme="0"/>
        <rFont val="Calibri"/>
        <family val="2"/>
        <charset val="238"/>
        <scheme val="minor"/>
      </rPr>
      <t xml:space="preserve">DO </t>
    </r>
  </si>
  <si>
    <t>ČAS [HH:MM]</t>
  </si>
  <si>
    <t>DATUM [DD.MM]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</si>
</sst>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/m/"/>
    <numFmt numFmtId="166" formatCode="h:mm;@"/>
    <numFmt numFmtId="167" formatCode="d/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vertical="top"/>
    </xf>
    <xf numFmtId="1" fontId="0" fillId="0" borderId="1" xfId="0" applyNumberFormat="1" applyBorder="1"/>
    <xf numFmtId="0" fontId="6" fillId="3" borderId="2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0" xfId="0" applyFont="1"/>
    <xf numFmtId="0" fontId="0" fillId="0" borderId="8" xfId="0" applyBorder="1"/>
    <xf numFmtId="166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11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6" xfId="0" applyFont="1" applyBorder="1" applyAlignment="1">
      <alignment horizontal="left" vertical="top"/>
    </xf>
    <xf numFmtId="0" fontId="2" fillId="0" borderId="1" xfId="0" applyFont="1" applyBorder="1"/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/>
    </xf>
    <xf numFmtId="165" fontId="0" fillId="5" borderId="3" xfId="0" applyNumberFormat="1" applyFill="1" applyBorder="1" applyAlignment="1">
      <alignment horizontal="center" vertical="center"/>
    </xf>
    <xf numFmtId="165" fontId="0" fillId="5" borderId="4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tabSelected="1" workbookViewId="0">
      <selection activeCell="K10" sqref="K10"/>
    </sheetView>
  </sheetViews>
  <sheetFormatPr defaultRowHeight="15" x14ac:dyDescent="0.25"/>
  <cols>
    <col min="1" max="1" width="9.28515625" customWidth="1"/>
    <col min="2" max="2" width="20.7109375" bestFit="1" customWidth="1"/>
    <col min="3" max="6" width="11.85546875" customWidth="1"/>
    <col min="7" max="7" width="24.85546875" customWidth="1"/>
    <col min="8" max="8" width="30.7109375" customWidth="1"/>
    <col min="9" max="9" width="14.140625" customWidth="1"/>
    <col min="10" max="10" width="11.5703125" customWidth="1"/>
    <col min="11" max="11" width="26.140625" customWidth="1"/>
  </cols>
  <sheetData>
    <row r="1" spans="1:14" ht="23.25" x14ac:dyDescent="0.35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4" ht="23.25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28.5" customHeight="1" x14ac:dyDescent="0.35">
      <c r="A3" s="53" t="s">
        <v>50</v>
      </c>
      <c r="B3" s="54"/>
      <c r="C3" s="35"/>
      <c r="D3" s="31"/>
      <c r="E3" s="31"/>
      <c r="F3" s="32"/>
      <c r="G3" s="2"/>
      <c r="H3" s="2"/>
      <c r="I3" s="2"/>
      <c r="J3" s="2"/>
      <c r="L3" s="2"/>
      <c r="N3" s="2"/>
    </row>
    <row r="4" spans="1:14" ht="28.5" customHeight="1" x14ac:dyDescent="0.35">
      <c r="A4" s="51" t="s">
        <v>4</v>
      </c>
      <c r="B4" s="52"/>
      <c r="C4" s="36"/>
      <c r="D4" s="33"/>
      <c r="E4" s="33"/>
      <c r="F4" s="34"/>
      <c r="G4" s="2"/>
      <c r="H4" s="2"/>
      <c r="I4" s="2"/>
      <c r="J4" s="2"/>
      <c r="L4" s="2"/>
      <c r="N4" s="2"/>
    </row>
    <row r="5" spans="1:14" ht="28.5" customHeight="1" x14ac:dyDescent="0.35">
      <c r="A5" s="53" t="s">
        <v>51</v>
      </c>
      <c r="B5" s="54"/>
      <c r="C5" s="25"/>
      <c r="D5" s="31"/>
      <c r="E5" s="31"/>
      <c r="F5" s="32"/>
      <c r="G5" s="2"/>
      <c r="H5" s="2"/>
      <c r="I5" s="2"/>
      <c r="J5" s="2"/>
      <c r="L5" s="2"/>
      <c r="N5" s="2"/>
    </row>
    <row r="6" spans="1:14" ht="28.5" customHeight="1" x14ac:dyDescent="0.35">
      <c r="A6" s="51" t="s">
        <v>2</v>
      </c>
      <c r="B6" s="52"/>
      <c r="C6" s="24"/>
      <c r="D6" s="33"/>
      <c r="E6" s="33"/>
      <c r="F6" s="34"/>
      <c r="G6" s="2"/>
      <c r="H6" s="2"/>
      <c r="I6" s="2"/>
      <c r="J6" s="2"/>
      <c r="L6" s="2"/>
      <c r="N6" s="2"/>
    </row>
    <row r="7" spans="1:14" ht="23.2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4" s="4" customFormat="1" ht="23.25" customHeight="1" x14ac:dyDescent="0.25">
      <c r="A8" s="45" t="s">
        <v>49</v>
      </c>
      <c r="B8" s="45" t="s">
        <v>5</v>
      </c>
      <c r="C8" s="49" t="s">
        <v>55</v>
      </c>
      <c r="D8" s="50"/>
      <c r="E8" s="49" t="s">
        <v>56</v>
      </c>
      <c r="F8" s="50"/>
      <c r="G8" s="45" t="s">
        <v>42</v>
      </c>
      <c r="H8" s="47" t="s">
        <v>8</v>
      </c>
      <c r="I8" s="45" t="s">
        <v>9</v>
      </c>
      <c r="J8" s="43" t="s">
        <v>7</v>
      </c>
      <c r="K8" s="45" t="s">
        <v>6</v>
      </c>
    </row>
    <row r="9" spans="1:14" s="4" customFormat="1" ht="30" customHeight="1" x14ac:dyDescent="0.25">
      <c r="A9" s="46"/>
      <c r="B9" s="46"/>
      <c r="C9" s="23" t="s">
        <v>58</v>
      </c>
      <c r="D9" s="23" t="s">
        <v>57</v>
      </c>
      <c r="E9" s="23" t="s">
        <v>58</v>
      </c>
      <c r="F9" s="23" t="s">
        <v>57</v>
      </c>
      <c r="G9" s="46"/>
      <c r="H9" s="48"/>
      <c r="I9" s="46"/>
      <c r="J9" s="44"/>
      <c r="K9" s="46"/>
    </row>
    <row r="10" spans="1:14" ht="19.5" customHeight="1" x14ac:dyDescent="0.25">
      <c r="A10" s="19">
        <v>1</v>
      </c>
      <c r="B10" s="37"/>
      <c r="C10" s="28"/>
      <c r="D10" s="22"/>
      <c r="E10" s="29" t="str">
        <f>IF(C10=0,"-",C10)</f>
        <v>-</v>
      </c>
      <c r="F10" s="30"/>
      <c r="G10" s="1"/>
      <c r="H10" s="18"/>
      <c r="I10" s="1" t="str">
        <f>IFERROR(VLOOKUP(H10,List3!$D:$E,2,0),"")</f>
        <v/>
      </c>
      <c r="J10" s="5"/>
      <c r="K10" s="37"/>
    </row>
    <row r="11" spans="1:14" ht="19.5" customHeight="1" x14ac:dyDescent="0.25">
      <c r="A11" s="19">
        <v>2</v>
      </c>
      <c r="B11" s="37"/>
      <c r="C11" s="28"/>
      <c r="D11" s="22"/>
      <c r="E11" s="29" t="str">
        <f t="shared" ref="E11:E19" si="0">IF(C11=0,"-",C11)</f>
        <v>-</v>
      </c>
      <c r="F11" s="30"/>
      <c r="G11" s="1"/>
      <c r="H11" s="18"/>
      <c r="I11" s="1" t="str">
        <f>IFERROR(VLOOKUP(H11,List3!$D:$E,2,0),"")</f>
        <v/>
      </c>
      <c r="J11" s="5"/>
      <c r="K11" s="37"/>
    </row>
    <row r="12" spans="1:14" ht="19.5" customHeight="1" x14ac:dyDescent="0.25">
      <c r="A12" s="19">
        <v>3</v>
      </c>
      <c r="B12" s="37"/>
      <c r="C12" s="28"/>
      <c r="D12" s="22"/>
      <c r="E12" s="29" t="str">
        <f t="shared" si="0"/>
        <v>-</v>
      </c>
      <c r="F12" s="30"/>
      <c r="G12" s="1"/>
      <c r="H12" s="18"/>
      <c r="I12" s="1" t="str">
        <f>IFERROR(VLOOKUP(H12,List3!$D:$E,2,0),"")</f>
        <v/>
      </c>
      <c r="J12" s="5"/>
      <c r="K12" s="37"/>
    </row>
    <row r="13" spans="1:14" ht="19.5" customHeight="1" x14ac:dyDescent="0.25">
      <c r="A13" s="19">
        <v>4</v>
      </c>
      <c r="B13" s="37"/>
      <c r="C13" s="28"/>
      <c r="D13" s="22"/>
      <c r="E13" s="29" t="str">
        <f t="shared" si="0"/>
        <v>-</v>
      </c>
      <c r="F13" s="30"/>
      <c r="G13" s="1"/>
      <c r="H13" s="18"/>
      <c r="I13" s="1" t="str">
        <f>IFERROR(VLOOKUP(H13,List3!$D:$E,2,0),"")</f>
        <v/>
      </c>
      <c r="J13" s="5"/>
      <c r="K13" s="37"/>
    </row>
    <row r="14" spans="1:14" ht="19.5" customHeight="1" x14ac:dyDescent="0.25">
      <c r="A14" s="19">
        <v>5</v>
      </c>
      <c r="B14" s="37"/>
      <c r="C14" s="28"/>
      <c r="D14" s="22"/>
      <c r="E14" s="29" t="str">
        <f t="shared" si="0"/>
        <v>-</v>
      </c>
      <c r="F14" s="30"/>
      <c r="G14" s="1"/>
      <c r="H14" s="18"/>
      <c r="I14" s="1" t="str">
        <f>IFERROR(VLOOKUP(H14,List3!$D:$E,2,0),"")</f>
        <v/>
      </c>
      <c r="J14" s="5"/>
      <c r="K14" s="37"/>
    </row>
    <row r="15" spans="1:14" ht="19.5" customHeight="1" x14ac:dyDescent="0.25">
      <c r="A15" s="19">
        <v>6</v>
      </c>
      <c r="B15" s="37"/>
      <c r="C15" s="28"/>
      <c r="D15" s="22"/>
      <c r="E15" s="29" t="str">
        <f t="shared" si="0"/>
        <v>-</v>
      </c>
      <c r="F15" s="30"/>
      <c r="G15" s="1"/>
      <c r="H15" s="18"/>
      <c r="I15" s="1" t="str">
        <f>IFERROR(VLOOKUP(H15,List3!$D:$E,2,0),"")</f>
        <v/>
      </c>
      <c r="J15" s="5"/>
      <c r="K15" s="37"/>
    </row>
    <row r="16" spans="1:14" ht="19.5" customHeight="1" x14ac:dyDescent="0.25">
      <c r="A16" s="19">
        <v>7</v>
      </c>
      <c r="B16" s="37"/>
      <c r="C16" s="28"/>
      <c r="D16" s="22"/>
      <c r="E16" s="29" t="str">
        <f t="shared" si="0"/>
        <v>-</v>
      </c>
      <c r="F16" s="30"/>
      <c r="G16" s="1"/>
      <c r="H16" s="18"/>
      <c r="I16" s="1" t="str">
        <f>IFERROR(VLOOKUP(H16,List3!$D:$E,2,0),"")</f>
        <v/>
      </c>
      <c r="J16" s="5"/>
      <c r="K16" s="37"/>
    </row>
    <row r="17" spans="1:11" ht="19.5" customHeight="1" x14ac:dyDescent="0.25">
      <c r="A17" s="19">
        <v>8</v>
      </c>
      <c r="B17" s="37"/>
      <c r="C17" s="28"/>
      <c r="D17" s="22"/>
      <c r="E17" s="29" t="str">
        <f t="shared" si="0"/>
        <v>-</v>
      </c>
      <c r="F17" s="30"/>
      <c r="G17" s="1"/>
      <c r="H17" s="18"/>
      <c r="I17" s="1" t="str">
        <f>IFERROR(VLOOKUP(H17,List3!$D:$E,2,0),"")</f>
        <v/>
      </c>
      <c r="J17" s="5"/>
      <c r="K17" s="37"/>
    </row>
    <row r="18" spans="1:11" ht="19.5" customHeight="1" x14ac:dyDescent="0.25">
      <c r="A18" s="19">
        <v>9</v>
      </c>
      <c r="B18" s="37"/>
      <c r="C18" s="28"/>
      <c r="D18" s="22"/>
      <c r="E18" s="29" t="str">
        <f t="shared" si="0"/>
        <v>-</v>
      </c>
      <c r="F18" s="30"/>
      <c r="G18" s="1"/>
      <c r="H18" s="18"/>
      <c r="I18" s="1" t="str">
        <f>IFERROR(VLOOKUP(H18,List3!$D:$E,2,0),"")</f>
        <v/>
      </c>
      <c r="J18" s="5"/>
      <c r="K18" s="37"/>
    </row>
    <row r="19" spans="1:11" ht="19.5" customHeight="1" x14ac:dyDescent="0.25">
      <c r="A19" s="19">
        <v>10</v>
      </c>
      <c r="B19" s="37"/>
      <c r="C19" s="28"/>
      <c r="D19" s="22"/>
      <c r="E19" s="29" t="str">
        <f t="shared" si="0"/>
        <v>-</v>
      </c>
      <c r="F19" s="30"/>
      <c r="G19" s="1"/>
      <c r="H19" s="18"/>
      <c r="I19" s="1" t="str">
        <f>IFERROR(VLOOKUP(H19,List3!$D:$E,2,0),"")</f>
        <v/>
      </c>
      <c r="J19" s="5"/>
      <c r="K19" s="37"/>
    </row>
  </sheetData>
  <mergeCells count="14">
    <mergeCell ref="A1:K1"/>
    <mergeCell ref="J8:J9"/>
    <mergeCell ref="K8:K9"/>
    <mergeCell ref="I8:I9"/>
    <mergeCell ref="H8:H9"/>
    <mergeCell ref="G8:G9"/>
    <mergeCell ref="B8:B9"/>
    <mergeCell ref="A8:A9"/>
    <mergeCell ref="C8:D8"/>
    <mergeCell ref="E8:F8"/>
    <mergeCell ref="A6:B6"/>
    <mergeCell ref="A5:B5"/>
    <mergeCell ref="A4:B4"/>
    <mergeCell ref="A3:B3"/>
  </mergeCells>
  <dataValidations count="3">
    <dataValidation type="decimal" operator="greaterThan" allowBlank="1" showInputMessage="1" showErrorMessage="1" error="Zadejte prosím číslo." sqref="J10:J19" xr:uid="{EFA2EF46-44CD-4DCF-936F-D693D08D7DEE}">
      <formula1>0</formula1>
    </dataValidation>
    <dataValidation type="date" operator="greaterThan" allowBlank="1" showInputMessage="1" showErrorMessage="1" error="Zadejte, prosím, datum ve formátu &quot;1.1&quot; (bez tečky na konci) nebo &quot;1.1.2019&quot;" sqref="C11:C19 C10" xr:uid="{D596ABBE-3BBE-4CE1-8242-708FF5B04B85}">
      <formula1>TODAY()-1</formula1>
    </dataValidation>
    <dataValidation type="time" operator="greaterThanOrEqual" allowBlank="1" showInputMessage="1" showErrorMessage="1" error="Zadejte, prosím, čas ve formátu &quot;7:00&quot;" sqref="D10:D19 F10:F19" xr:uid="{FCC44691-FB08-4F42-BE87-B73F76D39D9C}">
      <formula1>0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InputMessage="1" showErrorMessage="1" error="Vyberte prosím materiál ze seznamu." xr:uid="{C9E8E0DD-5F4E-43A3-9997-52629E65F103}">
          <x14:formula1>
            <xm:f>List3!$D$5:$D$24</xm:f>
          </x14:formula1>
          <xm:sqref>H10:H19</xm:sqref>
        </x14:dataValidation>
        <x14:dataValidation type="list" allowBlank="1" showInputMessage="1" showErrorMessage="1" xr:uid="{7005967B-7DF6-4D9B-9F5F-4488B28F1D67}">
          <x14:formula1>
            <xm:f>List3!$A$1:$A$3</xm:f>
          </x14:formula1>
          <xm:sqref>G10:G19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7025-E56D-42A2-B511-0CE75A04C1BE}">
  <dimension ref="A1:O25"/>
  <sheetViews>
    <sheetView showGridLines="0" workbookViewId="0">
      <selection activeCell="G11" sqref="G11:G13"/>
    </sheetView>
  </sheetViews>
  <sheetFormatPr defaultRowHeight="15" x14ac:dyDescent="0.25"/>
  <cols>
    <col min="1" max="1" width="8.140625" customWidth="1"/>
    <col min="2" max="2" width="29.140625" customWidth="1"/>
    <col min="3" max="6" width="12.28515625" customWidth="1"/>
    <col min="7" max="7" width="12.85546875" customWidth="1"/>
    <col min="8" max="8" width="12.5703125" customWidth="1"/>
    <col min="9" max="9" width="39.85546875" bestFit="1" customWidth="1"/>
    <col min="10" max="10" width="14.140625" customWidth="1"/>
    <col min="11" max="11" width="15" customWidth="1"/>
    <col min="12" max="12" width="21.42578125" customWidth="1"/>
    <col min="13" max="13" width="15" customWidth="1"/>
    <col min="14" max="14" width="21.42578125" customWidth="1"/>
    <col min="15" max="15" width="26.140625" customWidth="1"/>
  </cols>
  <sheetData>
    <row r="1" spans="1:15" ht="23.25" x14ac:dyDescent="0.35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23.25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2"/>
      <c r="O2" s="2"/>
    </row>
    <row r="3" spans="1:15" ht="28.5" customHeight="1" x14ac:dyDescent="0.35">
      <c r="A3" s="83" t="s">
        <v>50</v>
      </c>
      <c r="B3" s="83"/>
      <c r="C3" s="41"/>
      <c r="D3" s="26"/>
      <c r="E3" s="26"/>
      <c r="F3" s="27"/>
      <c r="G3" s="2"/>
      <c r="H3" s="2"/>
      <c r="I3" s="2"/>
      <c r="J3" s="2"/>
      <c r="K3" s="2"/>
      <c r="M3" s="2"/>
      <c r="O3" s="2"/>
    </row>
    <row r="4" spans="1:15" ht="28.5" customHeight="1" x14ac:dyDescent="0.35">
      <c r="A4" s="84" t="s">
        <v>4</v>
      </c>
      <c r="B4" s="84"/>
      <c r="C4" s="41"/>
      <c r="D4" s="26"/>
      <c r="E4" s="26"/>
      <c r="F4" s="27"/>
      <c r="G4" s="2"/>
      <c r="H4" s="2"/>
      <c r="I4" s="2"/>
      <c r="J4" s="2"/>
      <c r="K4" s="2"/>
      <c r="M4" s="2"/>
      <c r="O4" s="2"/>
    </row>
    <row r="5" spans="1:15" ht="28.5" customHeight="1" x14ac:dyDescent="0.35">
      <c r="A5" s="83" t="s">
        <v>51</v>
      </c>
      <c r="B5" s="83"/>
      <c r="C5" s="41"/>
      <c r="D5" s="26"/>
      <c r="E5" s="26"/>
      <c r="F5" s="27"/>
      <c r="G5" s="2"/>
      <c r="H5" s="2"/>
      <c r="I5" s="2"/>
      <c r="J5" s="2"/>
      <c r="K5" s="2"/>
      <c r="M5" s="2"/>
      <c r="O5" s="2"/>
    </row>
    <row r="6" spans="1:15" ht="28.5" customHeight="1" x14ac:dyDescent="0.35">
      <c r="A6" s="84" t="s">
        <v>2</v>
      </c>
      <c r="B6" s="84"/>
      <c r="C6" s="41"/>
      <c r="D6" s="26"/>
      <c r="E6" s="26"/>
      <c r="F6" s="27"/>
      <c r="G6" s="2"/>
      <c r="H6" s="2"/>
      <c r="I6" s="2"/>
      <c r="J6" s="2"/>
      <c r="K6" s="2"/>
      <c r="M6" s="2"/>
      <c r="O6" s="2"/>
    </row>
    <row r="7" spans="1:15" ht="28.5" customHeight="1" x14ac:dyDescent="0.35">
      <c r="A7" s="83" t="s">
        <v>52</v>
      </c>
      <c r="B7" s="83"/>
      <c r="C7" s="41"/>
      <c r="D7" s="26"/>
      <c r="E7" s="26"/>
      <c r="F7" s="27"/>
      <c r="G7" s="2"/>
      <c r="H7" s="2"/>
      <c r="I7" s="2"/>
      <c r="J7" s="2"/>
      <c r="K7" s="2"/>
      <c r="M7" s="2"/>
      <c r="O7" s="2"/>
    </row>
    <row r="8" spans="1:15" ht="23.2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M8" s="2"/>
      <c r="O8" s="2"/>
    </row>
    <row r="9" spans="1:15" s="4" customFormat="1" ht="23.25" customHeight="1" x14ac:dyDescent="0.25">
      <c r="A9" s="55" t="s">
        <v>49</v>
      </c>
      <c r="B9" s="55" t="s">
        <v>5</v>
      </c>
      <c r="C9" s="85" t="s">
        <v>55</v>
      </c>
      <c r="D9" s="86"/>
      <c r="E9" s="85" t="s">
        <v>56</v>
      </c>
      <c r="F9" s="86"/>
      <c r="G9" s="55" t="s">
        <v>42</v>
      </c>
      <c r="H9" s="55"/>
      <c r="I9" s="43" t="s">
        <v>8</v>
      </c>
      <c r="J9" s="43" t="s">
        <v>9</v>
      </c>
      <c r="K9" s="43" t="s">
        <v>46</v>
      </c>
      <c r="L9" s="66" t="s">
        <v>47</v>
      </c>
      <c r="M9" s="43" t="s">
        <v>7</v>
      </c>
      <c r="N9" s="66" t="s">
        <v>48</v>
      </c>
      <c r="O9" s="55" t="s">
        <v>6</v>
      </c>
    </row>
    <row r="10" spans="1:15" s="4" customFormat="1" ht="30" customHeight="1" x14ac:dyDescent="0.25">
      <c r="A10" s="56"/>
      <c r="B10" s="56"/>
      <c r="C10" s="23" t="s">
        <v>58</v>
      </c>
      <c r="D10" s="23" t="s">
        <v>57</v>
      </c>
      <c r="E10" s="23" t="s">
        <v>58</v>
      </c>
      <c r="F10" s="23" t="s">
        <v>57</v>
      </c>
      <c r="G10" s="56"/>
      <c r="H10" s="56"/>
      <c r="I10" s="44"/>
      <c r="J10" s="44"/>
      <c r="K10" s="44"/>
      <c r="L10" s="67"/>
      <c r="M10" s="44"/>
      <c r="N10" s="67"/>
      <c r="O10" s="56"/>
    </row>
    <row r="11" spans="1:15" ht="19.5" customHeight="1" x14ac:dyDescent="0.25">
      <c r="A11" s="74">
        <v>1</v>
      </c>
      <c r="B11" s="63"/>
      <c r="C11" s="77"/>
      <c r="D11" s="57"/>
      <c r="E11" s="60" t="str">
        <f>IF(C11=0,"-",C11)</f>
        <v>-</v>
      </c>
      <c r="F11" s="57"/>
      <c r="G11" s="80"/>
      <c r="H11" s="6" t="s">
        <v>43</v>
      </c>
      <c r="I11" s="9"/>
      <c r="J11" s="38" t="str">
        <f>IFERROR(VLOOKUP(I11,List3!$D:$E,2,0),"")</f>
        <v/>
      </c>
      <c r="K11" s="12"/>
      <c r="L11" s="68" t="str">
        <f>IF((K11+K12+K13)=0,"",IF((K11+K12+K13)&gt;17,"Maximální množství jedné dodávky je 17 palet. Rozdělte prosím na více dodávek.",K11+K12+K13))</f>
        <v/>
      </c>
      <c r="M11" s="15">
        <f>K11*1.4</f>
        <v>0</v>
      </c>
      <c r="N11" s="71" t="str">
        <f>IF((M11+M12+M13)=0,"",IF((M11+M12+M13)&gt;23.8,"Maximální množství jedné dodávky je 23,8 t. Rozdělte prosím na více dodávek.",M11+M12+M13))</f>
        <v/>
      </c>
      <c r="O11" s="63"/>
    </row>
    <row r="12" spans="1:15" ht="19.5" customHeight="1" x14ac:dyDescent="0.25">
      <c r="A12" s="75"/>
      <c r="B12" s="64"/>
      <c r="C12" s="78"/>
      <c r="D12" s="58"/>
      <c r="E12" s="61"/>
      <c r="F12" s="58"/>
      <c r="G12" s="81"/>
      <c r="H12" s="8" t="s">
        <v>44</v>
      </c>
      <c r="I12" s="10"/>
      <c r="J12" s="39" t="str">
        <f>IFERROR(VLOOKUP(I12,List3!$D:$E,2,0),"")</f>
        <v/>
      </c>
      <c r="K12" s="13"/>
      <c r="L12" s="69"/>
      <c r="M12" s="16">
        <f t="shared" ref="M12:M13" si="0">K12*1.4</f>
        <v>0</v>
      </c>
      <c r="N12" s="72"/>
      <c r="O12" s="64"/>
    </row>
    <row r="13" spans="1:15" ht="19.5" customHeight="1" x14ac:dyDescent="0.25">
      <c r="A13" s="76"/>
      <c r="B13" s="65"/>
      <c r="C13" s="79"/>
      <c r="D13" s="59"/>
      <c r="E13" s="62"/>
      <c r="F13" s="59"/>
      <c r="G13" s="82"/>
      <c r="H13" s="7" t="s">
        <v>45</v>
      </c>
      <c r="I13" s="11"/>
      <c r="J13" s="40" t="str">
        <f>IFERROR(VLOOKUP(I13,List3!$D:$E,2,0),"")</f>
        <v/>
      </c>
      <c r="K13" s="14"/>
      <c r="L13" s="70"/>
      <c r="M13" s="17">
        <f t="shared" si="0"/>
        <v>0</v>
      </c>
      <c r="N13" s="73"/>
      <c r="O13" s="65"/>
    </row>
    <row r="14" spans="1:15" ht="19.5" customHeight="1" x14ac:dyDescent="0.25">
      <c r="A14" s="74">
        <v>2</v>
      </c>
      <c r="B14" s="63"/>
      <c r="C14" s="77"/>
      <c r="D14" s="57"/>
      <c r="E14" s="60" t="str">
        <f t="shared" ref="E14" si="1">IF(C14=0,"-",C14)</f>
        <v>-</v>
      </c>
      <c r="F14" s="57"/>
      <c r="G14" s="80"/>
      <c r="H14" s="6" t="s">
        <v>43</v>
      </c>
      <c r="I14" s="9"/>
      <c r="J14" s="38" t="str">
        <f>IFERROR(VLOOKUP(I14,List3!$D:$E,2,0),"")</f>
        <v/>
      </c>
      <c r="K14" s="12"/>
      <c r="L14" s="68" t="str">
        <f>IF((K14+K15+K16)=0,"",IF((K14+K15+K16)&gt;17,"Maximální množství jedné dodávky je 17 palet. Rozdělte prosím na více dodávek.",K14+K15+K16))</f>
        <v/>
      </c>
      <c r="M14" s="15">
        <f>K14*1.4</f>
        <v>0</v>
      </c>
      <c r="N14" s="71" t="str">
        <f>IF((M14+M15+M16)=0,"",IF((M14+M15+M16)&gt;23.8,"Maximální množství jedné dodávky je 23,8 t. Rozdělte prosím na více dodávek.",M14+M15+M16))</f>
        <v/>
      </c>
      <c r="O14" s="63"/>
    </row>
    <row r="15" spans="1:15" ht="19.5" customHeight="1" x14ac:dyDescent="0.25">
      <c r="A15" s="75"/>
      <c r="B15" s="64"/>
      <c r="C15" s="78"/>
      <c r="D15" s="58"/>
      <c r="E15" s="61"/>
      <c r="F15" s="58"/>
      <c r="G15" s="81"/>
      <c r="H15" s="8" t="s">
        <v>44</v>
      </c>
      <c r="I15" s="10"/>
      <c r="J15" s="39" t="str">
        <f>IFERROR(VLOOKUP(I15,List3!$D:$E,2,0),"")</f>
        <v/>
      </c>
      <c r="K15" s="13"/>
      <c r="L15" s="69"/>
      <c r="M15" s="16">
        <f t="shared" ref="M15:M16" si="2">K15*1.4</f>
        <v>0</v>
      </c>
      <c r="N15" s="72"/>
      <c r="O15" s="64"/>
    </row>
    <row r="16" spans="1:15" ht="19.5" customHeight="1" x14ac:dyDescent="0.25">
      <c r="A16" s="76"/>
      <c r="B16" s="65"/>
      <c r="C16" s="79"/>
      <c r="D16" s="59"/>
      <c r="E16" s="62"/>
      <c r="F16" s="59"/>
      <c r="G16" s="82"/>
      <c r="H16" s="7" t="s">
        <v>45</v>
      </c>
      <c r="I16" s="11"/>
      <c r="J16" s="40" t="str">
        <f>IFERROR(VLOOKUP(I16,List3!$D:$E,2,0),"")</f>
        <v/>
      </c>
      <c r="K16" s="14"/>
      <c r="L16" s="70"/>
      <c r="M16" s="17">
        <f t="shared" si="2"/>
        <v>0</v>
      </c>
      <c r="N16" s="73"/>
      <c r="O16" s="65"/>
    </row>
    <row r="17" spans="1:15" ht="19.5" customHeight="1" x14ac:dyDescent="0.25">
      <c r="A17" s="74">
        <v>3</v>
      </c>
      <c r="B17" s="63"/>
      <c r="C17" s="77"/>
      <c r="D17" s="57"/>
      <c r="E17" s="60" t="str">
        <f t="shared" ref="E17" si="3">IF(C17=0,"-",C17)</f>
        <v>-</v>
      </c>
      <c r="F17" s="57"/>
      <c r="G17" s="80"/>
      <c r="H17" s="6" t="s">
        <v>43</v>
      </c>
      <c r="I17" s="9"/>
      <c r="J17" s="38" t="str">
        <f>IFERROR(VLOOKUP(I17,List3!$D:$E,2,0),"")</f>
        <v/>
      </c>
      <c r="K17" s="12"/>
      <c r="L17" s="68" t="str">
        <f>IF((K17+K18+K19)=0,"",IF((K17+K18+K19)&gt;17,"Maximální množství jedné dodávky je 17 palet. Rozdělte prosím na více dodávek.",K17+K18+K19))</f>
        <v/>
      </c>
      <c r="M17" s="15">
        <f>K17*1.4</f>
        <v>0</v>
      </c>
      <c r="N17" s="71" t="str">
        <f>IF((M17+M18+M19)=0,"",IF((M17+M18+M19)&gt;23.8,"Maximální množství jedné dodávky je 23,8 t. Rozdělte prosím na více dodávek.",M17+M18+M19))</f>
        <v/>
      </c>
      <c r="O17" s="63"/>
    </row>
    <row r="18" spans="1:15" ht="19.5" customHeight="1" x14ac:dyDescent="0.25">
      <c r="A18" s="75"/>
      <c r="B18" s="64"/>
      <c r="C18" s="78"/>
      <c r="D18" s="58"/>
      <c r="E18" s="61"/>
      <c r="F18" s="58"/>
      <c r="G18" s="81"/>
      <c r="H18" s="8" t="s">
        <v>44</v>
      </c>
      <c r="I18" s="10"/>
      <c r="J18" s="39" t="str">
        <f>IFERROR(VLOOKUP(I18,List3!$D:$E,2,0),"")</f>
        <v/>
      </c>
      <c r="K18" s="13"/>
      <c r="L18" s="69"/>
      <c r="M18" s="16">
        <f t="shared" ref="M18:M19" si="4">K18*1.4</f>
        <v>0</v>
      </c>
      <c r="N18" s="72"/>
      <c r="O18" s="64"/>
    </row>
    <row r="19" spans="1:15" ht="19.5" customHeight="1" x14ac:dyDescent="0.25">
      <c r="A19" s="76"/>
      <c r="B19" s="65"/>
      <c r="C19" s="79"/>
      <c r="D19" s="59"/>
      <c r="E19" s="62"/>
      <c r="F19" s="59"/>
      <c r="G19" s="82"/>
      <c r="H19" s="7" t="s">
        <v>45</v>
      </c>
      <c r="I19" s="11"/>
      <c r="J19" s="40" t="str">
        <f>IFERROR(VLOOKUP(I19,List3!$D:$E,2,0),"")</f>
        <v/>
      </c>
      <c r="K19" s="14"/>
      <c r="L19" s="70"/>
      <c r="M19" s="17">
        <f t="shared" si="4"/>
        <v>0</v>
      </c>
      <c r="N19" s="73"/>
      <c r="O19" s="65"/>
    </row>
    <row r="20" spans="1:15" ht="19.5" customHeight="1" x14ac:dyDescent="0.25">
      <c r="A20" s="74">
        <v>4</v>
      </c>
      <c r="B20" s="63"/>
      <c r="C20" s="77"/>
      <c r="D20" s="57"/>
      <c r="E20" s="60" t="str">
        <f t="shared" ref="E20" si="5">IF(C20=0,"-",C20)</f>
        <v>-</v>
      </c>
      <c r="F20" s="57"/>
      <c r="G20" s="80"/>
      <c r="H20" s="6" t="s">
        <v>43</v>
      </c>
      <c r="I20" s="9"/>
      <c r="J20" s="38" t="str">
        <f>IFERROR(VLOOKUP(I20,List3!$D:$E,2,0),"")</f>
        <v/>
      </c>
      <c r="K20" s="12"/>
      <c r="L20" s="68" t="str">
        <f>IF((K20+K21+K22)=0,"",IF((K20+K21+K22)&gt;17,"Maximální množství jedné dodávky je 17 palet. Rozdělte prosím na více dodávek.",K20+K21+K22))</f>
        <v/>
      </c>
      <c r="M20" s="15">
        <f>K20*1.4</f>
        <v>0</v>
      </c>
      <c r="N20" s="71" t="str">
        <f>IF((M20+M21+M22)=0,"",IF((M20+M21+M22)&gt;23.8,"Maximální množství jedné dodávky je 23,8 t. Rozdělte prosím na více dodávek.",M20+M21+M22))</f>
        <v/>
      </c>
      <c r="O20" s="63"/>
    </row>
    <row r="21" spans="1:15" ht="19.5" customHeight="1" x14ac:dyDescent="0.25">
      <c r="A21" s="75"/>
      <c r="B21" s="64"/>
      <c r="C21" s="78"/>
      <c r="D21" s="58"/>
      <c r="E21" s="61"/>
      <c r="F21" s="58"/>
      <c r="G21" s="81"/>
      <c r="H21" s="8" t="s">
        <v>44</v>
      </c>
      <c r="I21" s="10"/>
      <c r="J21" s="39" t="str">
        <f>IFERROR(VLOOKUP(I21,List3!$D:$E,2,0),"")</f>
        <v/>
      </c>
      <c r="K21" s="13"/>
      <c r="L21" s="69"/>
      <c r="M21" s="16">
        <f t="shared" ref="M21:M22" si="6">K21*1.4</f>
        <v>0</v>
      </c>
      <c r="N21" s="72"/>
      <c r="O21" s="64"/>
    </row>
    <row r="22" spans="1:15" ht="19.5" customHeight="1" x14ac:dyDescent="0.25">
      <c r="A22" s="76"/>
      <c r="B22" s="65"/>
      <c r="C22" s="79"/>
      <c r="D22" s="59"/>
      <c r="E22" s="62"/>
      <c r="F22" s="59"/>
      <c r="G22" s="82"/>
      <c r="H22" s="7" t="s">
        <v>45</v>
      </c>
      <c r="I22" s="11"/>
      <c r="J22" s="40" t="str">
        <f>IFERROR(VLOOKUP(I22,List3!$D:$E,2,0),"")</f>
        <v/>
      </c>
      <c r="K22" s="14"/>
      <c r="L22" s="70"/>
      <c r="M22" s="17">
        <f t="shared" si="6"/>
        <v>0</v>
      </c>
      <c r="N22" s="73"/>
      <c r="O22" s="65"/>
    </row>
    <row r="23" spans="1:15" ht="19.5" customHeight="1" x14ac:dyDescent="0.25">
      <c r="A23" s="74">
        <v>5</v>
      </c>
      <c r="B23" s="63"/>
      <c r="C23" s="77"/>
      <c r="D23" s="57"/>
      <c r="E23" s="60" t="str">
        <f t="shared" ref="E23" si="7">IF(C23=0,"-",C23)</f>
        <v>-</v>
      </c>
      <c r="F23" s="57"/>
      <c r="G23" s="80"/>
      <c r="H23" s="6" t="s">
        <v>43</v>
      </c>
      <c r="I23" s="9"/>
      <c r="J23" s="38" t="str">
        <f>IFERROR(VLOOKUP(I23,List3!$D:$E,2,0),"")</f>
        <v/>
      </c>
      <c r="K23" s="12"/>
      <c r="L23" s="68" t="str">
        <f>IF((K23+K24+K25)=0,"",IF((K23+K24+K25)&gt;17,"Maximální množství jedné dodávky je 17 palet. Rozdělte prosím na více dodávek.",K23+K24+K25))</f>
        <v/>
      </c>
      <c r="M23" s="15">
        <f>K23*1.4</f>
        <v>0</v>
      </c>
      <c r="N23" s="71" t="str">
        <f>IF((M23+M24+M25)=0,"",IF((M23+M24+M25)&gt;23.8,"Maximální množství jedné dodávky je 23,8 t. Rozdělte prosím na více dodávek.",M23+M24+M25))</f>
        <v/>
      </c>
      <c r="O23" s="63"/>
    </row>
    <row r="24" spans="1:15" ht="19.5" customHeight="1" x14ac:dyDescent="0.25">
      <c r="A24" s="75"/>
      <c r="B24" s="64"/>
      <c r="C24" s="78"/>
      <c r="D24" s="58"/>
      <c r="E24" s="61"/>
      <c r="F24" s="58"/>
      <c r="G24" s="81"/>
      <c r="H24" s="8" t="s">
        <v>44</v>
      </c>
      <c r="I24" s="10"/>
      <c r="J24" s="39" t="str">
        <f>IFERROR(VLOOKUP(I24,List3!$D:$E,2,0),"")</f>
        <v/>
      </c>
      <c r="K24" s="13"/>
      <c r="L24" s="69"/>
      <c r="M24" s="16">
        <f t="shared" ref="M24:M25" si="8">K24*1.4</f>
        <v>0</v>
      </c>
      <c r="N24" s="72"/>
      <c r="O24" s="64"/>
    </row>
    <row r="25" spans="1:15" ht="19.5" customHeight="1" x14ac:dyDescent="0.25">
      <c r="A25" s="76"/>
      <c r="B25" s="65"/>
      <c r="C25" s="79"/>
      <c r="D25" s="59"/>
      <c r="E25" s="62"/>
      <c r="F25" s="59"/>
      <c r="G25" s="82"/>
      <c r="H25" s="7" t="s">
        <v>45</v>
      </c>
      <c r="I25" s="11"/>
      <c r="J25" s="40" t="str">
        <f>IFERROR(VLOOKUP(I25,List3!$D:$E,2,0),"")</f>
        <v/>
      </c>
      <c r="K25" s="14"/>
      <c r="L25" s="70"/>
      <c r="M25" s="17">
        <f t="shared" si="8"/>
        <v>0</v>
      </c>
      <c r="N25" s="73"/>
      <c r="O25" s="65"/>
    </row>
  </sheetData>
  <mergeCells count="69">
    <mergeCell ref="O20:O22"/>
    <mergeCell ref="A17:A19"/>
    <mergeCell ref="B17:B19"/>
    <mergeCell ref="C17:C19"/>
    <mergeCell ref="F17:F19"/>
    <mergeCell ref="G17:G19"/>
    <mergeCell ref="A20:A22"/>
    <mergeCell ref="B20:B22"/>
    <mergeCell ref="C20:C22"/>
    <mergeCell ref="F20:F22"/>
    <mergeCell ref="G20:G22"/>
    <mergeCell ref="D20:D22"/>
    <mergeCell ref="E20:E22"/>
    <mergeCell ref="L20:L22"/>
    <mergeCell ref="N20:N22"/>
    <mergeCell ref="A3:B3"/>
    <mergeCell ref="A1:O1"/>
    <mergeCell ref="A11:A13"/>
    <mergeCell ref="N11:N13"/>
    <mergeCell ref="O11:O13"/>
    <mergeCell ref="F11:F13"/>
    <mergeCell ref="C11:C13"/>
    <mergeCell ref="B11:B13"/>
    <mergeCell ref="E11:E13"/>
    <mergeCell ref="A9:A10"/>
    <mergeCell ref="B9:B10"/>
    <mergeCell ref="G9:G10"/>
    <mergeCell ref="H9:H10"/>
    <mergeCell ref="I9:I10"/>
    <mergeCell ref="J9:J10"/>
    <mergeCell ref="L9:L10"/>
    <mergeCell ref="C14:C16"/>
    <mergeCell ref="F14:F16"/>
    <mergeCell ref="G14:G16"/>
    <mergeCell ref="C9:D9"/>
    <mergeCell ref="E9:F9"/>
    <mergeCell ref="D11:D13"/>
    <mergeCell ref="D14:D16"/>
    <mergeCell ref="E14:E16"/>
    <mergeCell ref="G11:G13"/>
    <mergeCell ref="A14:A16"/>
    <mergeCell ref="A7:B7"/>
    <mergeCell ref="A6:B6"/>
    <mergeCell ref="A5:B5"/>
    <mergeCell ref="A4:B4"/>
    <mergeCell ref="B14:B16"/>
    <mergeCell ref="O23:O25"/>
    <mergeCell ref="A23:A25"/>
    <mergeCell ref="B23:B25"/>
    <mergeCell ref="C23:C25"/>
    <mergeCell ref="F23:F25"/>
    <mergeCell ref="G23:G25"/>
    <mergeCell ref="D23:D25"/>
    <mergeCell ref="E23:E25"/>
    <mergeCell ref="L23:L25"/>
    <mergeCell ref="N23:N25"/>
    <mergeCell ref="O9:O10"/>
    <mergeCell ref="D17:D19"/>
    <mergeCell ref="E17:E19"/>
    <mergeCell ref="O14:O16"/>
    <mergeCell ref="O17:O19"/>
    <mergeCell ref="K9:K10"/>
    <mergeCell ref="M9:M10"/>
    <mergeCell ref="N9:N10"/>
    <mergeCell ref="L14:L16"/>
    <mergeCell ref="N14:N16"/>
    <mergeCell ref="L11:L13"/>
    <mergeCell ref="L17:L19"/>
    <mergeCell ref="N17:N19"/>
  </mergeCells>
  <dataValidations count="4">
    <dataValidation type="decimal" operator="greaterThan" allowBlank="1" showInputMessage="1" showErrorMessage="1" error="Zadejte prosím číslo." sqref="M11:M25 K11:K25" xr:uid="{D128D8FB-C907-4959-8019-CB724879E5DB}">
      <formula1>0</formula1>
    </dataValidation>
    <dataValidation operator="greaterThan" allowBlank="1" showInputMessage="1" showErrorMessage="1" error="Zadejte prosím číslo." sqref="N17 N11 L11 L14 N14 L17 N20 L20 N23 L23" xr:uid="{9FBBBAFB-923B-4C15-B0E7-D41C6FB952AC}"/>
    <dataValidation type="date" operator="greaterThan" allowBlank="1" showInputMessage="1" showErrorMessage="1" error="Zadejte, prosím, datum ve formátu &quot;1.1&quot; (bez tečky na konci) nebo &quot;1.1.2019&quot;" sqref="C11:C25" xr:uid="{0909DD1E-F7FF-41E1-AF95-5EA91AD864B2}">
      <formula1>TODAY()-1</formula1>
    </dataValidation>
    <dataValidation type="time" operator="greaterThanOrEqual" allowBlank="1" showInputMessage="1" showErrorMessage="1" error="Zadejte, prosím, čas ve formátu &quot;7:00&quot;" sqref="D11:D25 F11:F25" xr:uid="{6E7AB120-F18C-4D1E-98CD-19F51E5E94E0}">
      <formula1>0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InputMessage="1" showErrorMessage="1" error="Vyberte prosím materiál ze seznamu." xr:uid="{5562D21D-0B3A-4164-8835-64E69F8E91EF}">
          <x14:formula1>
            <xm:f>List3!$D$2:$D$4</xm:f>
          </x14:formula1>
          <xm:sqref>I11:I25</xm:sqref>
        </x14:dataValidation>
        <x14:dataValidation type="list" allowBlank="1" showInputMessage="1" showErrorMessage="1" xr:uid="{B7944DFB-F6AD-4023-9476-15F6E15C2029}">
          <x14:formula1>
            <xm:f>List3!$A$1:$A$3</xm:f>
          </x14:formula1>
          <xm:sqref>G11 G14 G17 G20 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4A2C-C518-4BEB-B891-82F2C57D8139}">
  <dimension ref="A1:G74"/>
  <sheetViews>
    <sheetView workbookViewId="0">
      <selection activeCell="G24" sqref="D1:G24"/>
    </sheetView>
  </sheetViews>
  <sheetFormatPr defaultRowHeight="15" x14ac:dyDescent="0.25"/>
  <cols>
    <col min="1" max="1" width="15.140625" bestFit="1" customWidth="1"/>
    <col min="4" max="4" width="39.85546875" bestFit="1" customWidth="1"/>
    <col min="5" max="5" width="13.28515625" customWidth="1"/>
    <col min="6" max="6" width="14.28515625" bestFit="1" customWidth="1"/>
    <col min="7" max="7" width="18.140625" bestFit="1" customWidth="1"/>
  </cols>
  <sheetData>
    <row r="1" spans="1:7" ht="15" customHeight="1" x14ac:dyDescent="0.25">
      <c r="A1" t="s">
        <v>0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5">
      <c r="A2" t="s">
        <v>40</v>
      </c>
      <c r="D2" t="s">
        <v>16</v>
      </c>
      <c r="E2">
        <v>10019474</v>
      </c>
      <c r="F2" t="s">
        <v>14</v>
      </c>
      <c r="G2" t="s">
        <v>15</v>
      </c>
    </row>
    <row r="3" spans="1:7" ht="15" customHeight="1" x14ac:dyDescent="0.25">
      <c r="A3" t="s">
        <v>41</v>
      </c>
      <c r="D3" t="s">
        <v>17</v>
      </c>
      <c r="E3">
        <v>10019473</v>
      </c>
      <c r="F3" t="s">
        <v>14</v>
      </c>
      <c r="G3" t="s">
        <v>15</v>
      </c>
    </row>
    <row r="4" spans="1:7" x14ac:dyDescent="0.25">
      <c r="D4" s="21" t="s">
        <v>18</v>
      </c>
      <c r="E4" s="21">
        <v>10032495</v>
      </c>
      <c r="F4" s="21" t="s">
        <v>14</v>
      </c>
      <c r="G4" s="21" t="s">
        <v>15</v>
      </c>
    </row>
    <row r="5" spans="1:7" x14ac:dyDescent="0.25">
      <c r="D5" t="s">
        <v>25</v>
      </c>
      <c r="E5">
        <v>10022076</v>
      </c>
      <c r="F5" t="s">
        <v>20</v>
      </c>
      <c r="G5" t="s">
        <v>15</v>
      </c>
    </row>
    <row r="6" spans="1:7" x14ac:dyDescent="0.25">
      <c r="D6" t="s">
        <v>26</v>
      </c>
      <c r="E6">
        <v>10020795</v>
      </c>
      <c r="F6" t="s">
        <v>20</v>
      </c>
      <c r="G6" t="s">
        <v>15</v>
      </c>
    </row>
    <row r="7" spans="1:7" x14ac:dyDescent="0.25">
      <c r="D7" t="s">
        <v>27</v>
      </c>
      <c r="E7">
        <v>10019598</v>
      </c>
      <c r="F7" t="s">
        <v>20</v>
      </c>
      <c r="G7" t="s">
        <v>15</v>
      </c>
    </row>
    <row r="8" spans="1:7" x14ac:dyDescent="0.25">
      <c r="D8" t="s">
        <v>28</v>
      </c>
      <c r="E8">
        <v>10019456</v>
      </c>
      <c r="F8" t="s">
        <v>20</v>
      </c>
      <c r="G8" t="s">
        <v>15</v>
      </c>
    </row>
    <row r="9" spans="1:7" ht="15" customHeight="1" x14ac:dyDescent="0.25">
      <c r="D9" t="s">
        <v>29</v>
      </c>
      <c r="E9">
        <v>10019429</v>
      </c>
      <c r="F9" t="s">
        <v>20</v>
      </c>
      <c r="G9" t="s">
        <v>15</v>
      </c>
    </row>
    <row r="10" spans="1:7" ht="15" customHeight="1" x14ac:dyDescent="0.25">
      <c r="D10" t="s">
        <v>53</v>
      </c>
      <c r="E10" s="20">
        <v>10051432</v>
      </c>
      <c r="F10" t="s">
        <v>20</v>
      </c>
      <c r="G10" t="s">
        <v>15</v>
      </c>
    </row>
    <row r="11" spans="1:7" x14ac:dyDescent="0.25">
      <c r="D11" t="s">
        <v>30</v>
      </c>
      <c r="E11">
        <v>10019471</v>
      </c>
      <c r="F11" t="s">
        <v>20</v>
      </c>
      <c r="G11" t="s">
        <v>15</v>
      </c>
    </row>
    <row r="12" spans="1:7" x14ac:dyDescent="0.25">
      <c r="D12" t="s">
        <v>31</v>
      </c>
      <c r="E12">
        <v>10019472</v>
      </c>
      <c r="F12" t="s">
        <v>20</v>
      </c>
      <c r="G12" t="s">
        <v>15</v>
      </c>
    </row>
    <row r="13" spans="1:7" ht="15" customHeight="1" x14ac:dyDescent="0.25">
      <c r="D13" t="s">
        <v>32</v>
      </c>
      <c r="E13">
        <v>10032415</v>
      </c>
      <c r="F13" t="s">
        <v>20</v>
      </c>
      <c r="G13" t="s">
        <v>15</v>
      </c>
    </row>
    <row r="14" spans="1:7" ht="15" customHeight="1" x14ac:dyDescent="0.25">
      <c r="D14" t="s">
        <v>33</v>
      </c>
      <c r="E14">
        <v>10019459</v>
      </c>
      <c r="F14" t="s">
        <v>20</v>
      </c>
      <c r="G14" t="s">
        <v>15</v>
      </c>
    </row>
    <row r="15" spans="1:7" x14ac:dyDescent="0.25">
      <c r="D15" t="s">
        <v>34</v>
      </c>
      <c r="E15">
        <v>10019470</v>
      </c>
      <c r="F15" t="s">
        <v>20</v>
      </c>
      <c r="G15" t="s">
        <v>15</v>
      </c>
    </row>
    <row r="16" spans="1:7" x14ac:dyDescent="0.25">
      <c r="D16" t="s">
        <v>35</v>
      </c>
      <c r="E16">
        <v>10019671</v>
      </c>
      <c r="F16" t="s">
        <v>20</v>
      </c>
      <c r="G16" t="s">
        <v>15</v>
      </c>
    </row>
    <row r="17" spans="4:7" x14ac:dyDescent="0.25">
      <c r="D17" t="s">
        <v>36</v>
      </c>
      <c r="E17">
        <v>10019668</v>
      </c>
      <c r="F17" t="s">
        <v>20</v>
      </c>
      <c r="G17" t="s">
        <v>15</v>
      </c>
    </row>
    <row r="18" spans="4:7" x14ac:dyDescent="0.25">
      <c r="D18" t="s">
        <v>37</v>
      </c>
      <c r="E18">
        <v>10019669</v>
      </c>
      <c r="F18" t="s">
        <v>20</v>
      </c>
      <c r="G18" t="s">
        <v>15</v>
      </c>
    </row>
    <row r="19" spans="4:7" x14ac:dyDescent="0.25">
      <c r="D19" t="s">
        <v>38</v>
      </c>
      <c r="E19">
        <v>10019670</v>
      </c>
      <c r="F19" t="s">
        <v>20</v>
      </c>
      <c r="G19" t="s">
        <v>15</v>
      </c>
    </row>
    <row r="20" spans="4:7" ht="15" customHeight="1" x14ac:dyDescent="0.25">
      <c r="D20" t="s">
        <v>19</v>
      </c>
      <c r="E20">
        <v>10020473</v>
      </c>
      <c r="F20" t="s">
        <v>20</v>
      </c>
      <c r="G20" t="s">
        <v>21</v>
      </c>
    </row>
    <row r="21" spans="4:7" x14ac:dyDescent="0.25">
      <c r="D21" t="s">
        <v>54</v>
      </c>
      <c r="E21" s="20">
        <v>10032268</v>
      </c>
      <c r="F21" t="s">
        <v>20</v>
      </c>
      <c r="G21" t="s">
        <v>21</v>
      </c>
    </row>
    <row r="22" spans="4:7" x14ac:dyDescent="0.25">
      <c r="D22" t="s">
        <v>22</v>
      </c>
      <c r="E22">
        <v>10020475</v>
      </c>
      <c r="F22" t="s">
        <v>20</v>
      </c>
      <c r="G22" t="s">
        <v>21</v>
      </c>
    </row>
    <row r="23" spans="4:7" x14ac:dyDescent="0.25">
      <c r="D23" t="s">
        <v>23</v>
      </c>
      <c r="E23">
        <v>10020476</v>
      </c>
      <c r="F23" t="s">
        <v>20</v>
      </c>
      <c r="G23" t="s">
        <v>21</v>
      </c>
    </row>
    <row r="24" spans="4:7" x14ac:dyDescent="0.25">
      <c r="D24" t="s">
        <v>24</v>
      </c>
      <c r="E24">
        <v>10020474</v>
      </c>
      <c r="F24" t="s">
        <v>20</v>
      </c>
      <c r="G24" t="s">
        <v>21</v>
      </c>
    </row>
    <row r="38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</sheetData>
  <autoFilter ref="D1:G69" xr:uid="{06FA957D-19C8-4F05-B744-6BC758CCDE49}">
    <sortState xmlns:xlrd2="http://schemas.microsoft.com/office/spreadsheetml/2017/richdata2" ref="D3:G46">
      <sortCondition ref="D1:D69"/>
    </sortState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455A-D604-4C28-B4E9-C9C6C718E76B}">
  <dimension ref="A1:A5"/>
  <sheetViews>
    <sheetView workbookViewId="0"/>
  </sheetViews>
  <sheetFormatPr defaultRowHeight="15" x14ac:dyDescent="0.25"/>
  <cols>
    <col min="1" max="1" width="10.1406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4" spans="1:1" x14ac:dyDescent="0.25">
      <c r="A4" s="3">
        <f ca="1">TODAY()</f>
        <v>45238</v>
      </c>
    </row>
    <row r="5" spans="1:1" x14ac:dyDescent="0.25">
      <c r="A5" s="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f3576f-c326-4f4a-9b75-7c196e033682" xsi:nil="true"/>
    <lcf76f155ced4ddcb4097134ff3c332f xmlns="ef7bc310-7edd-4b6c-820a-ae5dc0df79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ABD8E0FDB111458544F7E8967FC6FE" ma:contentTypeVersion="19" ma:contentTypeDescription="Vytvoří nový dokument" ma:contentTypeScope="" ma:versionID="d10d2c58fbee990b68132be72f773475">
  <xsd:schema xmlns:xsd="http://www.w3.org/2001/XMLSchema" xmlns:xs="http://www.w3.org/2001/XMLSchema" xmlns:p="http://schemas.microsoft.com/office/2006/metadata/properties" xmlns:ns2="ef7bc310-7edd-4b6c-820a-ae5dc0df7967" xmlns:ns3="26f3576f-c326-4f4a-9b75-7c196e033682" targetNamespace="http://schemas.microsoft.com/office/2006/metadata/properties" ma:root="true" ma:fieldsID="ca2b716071fc48ffd1f9e72bc34b9018" ns2:_="" ns3:_="">
    <xsd:import namespace="ef7bc310-7edd-4b6c-820a-ae5dc0df7967"/>
    <xsd:import namespace="26f3576f-c326-4f4a-9b75-7c196e033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bc310-7edd-4b6c-820a-ae5dc0df7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75b7dcf2-c6da-42da-b577-b542f5574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3576f-c326-4f4a-9b75-7c196e033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efb128a-7837-40be-90d2-e1f677dc38ed}" ma:internalName="TaxCatchAll" ma:showField="CatchAllData" ma:web="26f3576f-c326-4f4a-9b75-7c196e033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FFFF5DB3-BA56-4727-806E-A871D27BEFB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f7bc310-7edd-4b6c-820a-ae5dc0df7967"/>
    <ds:schemaRef ds:uri="26f3576f-c326-4f4a-9b75-7c196e03368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CB76C9-0EA3-46B0-B36D-B1264C52B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D45E-7E25-4978-9AD9-5183B41E50CD}"/>
</file>

<file path=customXml/itemProps4.xml><?xml version="1.0" encoding="utf-8"?>
<ds:datastoreItem xmlns:ds="http://schemas.openxmlformats.org/officeDocument/2006/customXml" ds:itemID="{24114B1A-74DA-487F-B14D-703AC5E7E5D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Volně ložený cement</vt:lpstr>
      <vt:lpstr>Balený cement</vt:lpstr>
      <vt:lpstr>List3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Tamsin Rodriguez</dc:creator>
  <cp:lastModifiedBy>Lucie Kocourkova</cp:lastModifiedBy>
  <dcterms:created xsi:type="dcterms:W3CDTF">2018-10-18T12:28:36Z</dcterms:created>
  <dcterms:modified xsi:type="dcterms:W3CDTF">2023-11-08T11:26:09Z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0x010100A7ABD8E0FDB111458544F7E8967FC6FE</vt:lpwstr>
  </property>
  <property fmtid="{D5CDD505-2E9C-101B-9397-08002B2CF9AE}" pid="3" name="AuthorIds_UIVersion_7680">
    <vt:lpwstr>307</vt:lpwstr>
  </property>
</Properties>
</file>